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F:\matka scholaris\zlate moravce\stadion\"/>
    </mc:Choice>
  </mc:AlternateContent>
  <bookViews>
    <workbookView xWindow="0" yWindow="0" windowWidth="19200" windowHeight="7050" tabRatio="866" activeTab="1"/>
  </bookViews>
  <sheets>
    <sheet name="KL" sheetId="7" r:id="rId1"/>
    <sheet name="umelá tráva" sheetId="8" r:id="rId2"/>
  </sheets>
  <externalReferences>
    <externalReference r:id="rId3"/>
  </externalReferences>
  <definedNames>
    <definedName name="_BPK1">#REF!</definedName>
    <definedName name="_BPK2">#REF!</definedName>
    <definedName name="_BPK3">#REF!</definedName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#REF!</definedName>
    <definedName name="MJ">#REF!</definedName>
    <definedName name="Mont">#REF!</definedName>
    <definedName name="Montaz0">#REF!</definedName>
    <definedName name="NazevDilu">#REF!</definedName>
    <definedName name="nazevobjektu">#REF!</definedName>
    <definedName name="nazevstavby">#REF!</definedName>
    <definedName name="Objednatel">#REF!</definedName>
    <definedName name="_xlnm.Print_Area" localSheetId="0">KL!$A$1:$G$48</definedName>
    <definedName name="oooooo">KL!$F$29</definedName>
    <definedName name="PocetMJ">#REF!</definedName>
    <definedName name="Poznamka">#REF!</definedName>
    <definedName name="Projektant">#REF!</definedName>
    <definedName name="PSV">#REF!</definedName>
    <definedName name="PSV0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uuu">[1]Rekapitulace!$H$9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6" i="7" l="1"/>
  <c r="G41" i="8"/>
  <c r="E42" i="8"/>
  <c r="G42" i="8" s="1"/>
  <c r="G30" i="8"/>
  <c r="E33" i="8"/>
  <c r="G33" i="8" s="1"/>
  <c r="E34" i="8"/>
  <c r="G34" i="8" s="1"/>
  <c r="G37" i="8"/>
  <c r="G36" i="8"/>
  <c r="G13" i="8"/>
  <c r="E14" i="8"/>
  <c r="G14" i="8" s="1"/>
  <c r="G15" i="8"/>
  <c r="E16" i="8"/>
  <c r="G16" i="8" s="1"/>
  <c r="E19" i="8"/>
  <c r="G19" i="8" s="1"/>
  <c r="E20" i="8"/>
  <c r="G20" i="8" s="1"/>
  <c r="E23" i="8"/>
  <c r="G23" i="8" s="1"/>
  <c r="G24" i="8"/>
  <c r="E26" i="8"/>
  <c r="G26" i="8"/>
  <c r="E27" i="8"/>
  <c r="E28" i="8" s="1"/>
  <c r="G28" i="8" s="1"/>
  <c r="G31" i="8"/>
  <c r="G32" i="8"/>
  <c r="G38" i="8"/>
  <c r="G39" i="8"/>
  <c r="G40" i="8"/>
  <c r="G43" i="8"/>
  <c r="D20" i="7"/>
  <c r="D19" i="7"/>
  <c r="D18" i="7"/>
  <c r="D17" i="7"/>
  <c r="D16" i="7"/>
  <c r="D15" i="7"/>
  <c r="D14" i="7"/>
  <c r="G35" i="8" l="1"/>
  <c r="G29" i="8"/>
  <c r="E17" i="8"/>
  <c r="G27" i="8"/>
  <c r="G25" i="8" s="1"/>
  <c r="G17" i="8" l="1"/>
  <c r="E22" i="8"/>
  <c r="G22" i="8" s="1"/>
  <c r="E21" i="8"/>
  <c r="G21" i="8" s="1"/>
  <c r="E18" i="8"/>
  <c r="G18" i="8" s="1"/>
  <c r="G12" i="8" l="1"/>
  <c r="G46" i="8" s="1"/>
  <c r="F29" i="7" s="1"/>
  <c r="F30" i="7" l="1"/>
  <c r="F33" i="7" s="1"/>
</calcChain>
</file>

<file path=xl/sharedStrings.xml><?xml version="1.0" encoding="utf-8"?>
<sst xmlns="http://schemas.openxmlformats.org/spreadsheetml/2006/main" count="162" uniqueCount="125">
  <si>
    <t>Objekt :</t>
  </si>
  <si>
    <t>Názov objektu :</t>
  </si>
  <si>
    <t xml:space="preserve"> </t>
  </si>
  <si>
    <t>Stavba :</t>
  </si>
  <si>
    <t>Názov stavby :</t>
  </si>
  <si>
    <t>Projektant :</t>
  </si>
  <si>
    <t>Počet merných jednotiek :</t>
  </si>
  <si>
    <t>Objednávateľ :</t>
  </si>
  <si>
    <t>Náklady na MJ :</t>
  </si>
  <si>
    <t>Počet listov :</t>
  </si>
  <si>
    <t>Zákázkové číslo :</t>
  </si>
  <si>
    <t>Spracovateľ projektu :</t>
  </si>
  <si>
    <t>Zhotoviteľ :</t>
  </si>
  <si>
    <t>Vypracoval</t>
  </si>
  <si>
    <t>Za zhotoviteľa</t>
  </si>
  <si>
    <t>Za objednávateľa</t>
  </si>
  <si>
    <t>Meno :</t>
  </si>
  <si>
    <t>Dátum :</t>
  </si>
  <si>
    <t>Podpis:</t>
  </si>
  <si>
    <t>Podpis :</t>
  </si>
  <si>
    <t>CENA ZA OBJEKT CELKOM</t>
  </si>
  <si>
    <t>Poznámka :</t>
  </si>
  <si>
    <t>1</t>
  </si>
  <si>
    <t>m2</t>
  </si>
  <si>
    <t>m</t>
  </si>
  <si>
    <t>kpl</t>
  </si>
  <si>
    <t>Celkom bez DPH</t>
  </si>
  <si>
    <t>ROZPOČTOVÉ NÁKLADY</t>
  </si>
  <si>
    <t>Rozpočtové náklady II. a III. hlavy</t>
  </si>
  <si>
    <t>Vedľajšie rozpočtové náklady</t>
  </si>
  <si>
    <t>Dodávka celkom</t>
  </si>
  <si>
    <t>Z</t>
  </si>
  <si>
    <t>Montáž celkom</t>
  </si>
  <si>
    <t>R</t>
  </si>
  <si>
    <t>HSV celkom</t>
  </si>
  <si>
    <t>N</t>
  </si>
  <si>
    <t>PSV celkom</t>
  </si>
  <si>
    <t>ZRN celkom</t>
  </si>
  <si>
    <t>HZS</t>
  </si>
  <si>
    <t>RN II.a III.hlavy</t>
  </si>
  <si>
    <t>Ostatné VRN</t>
  </si>
  <si>
    <t>ZRN+VRN+HZS</t>
  </si>
  <si>
    <t>VRN celkom</t>
  </si>
  <si>
    <t>Základ pre DPH</t>
  </si>
  <si>
    <t>%:</t>
  </si>
  <si>
    <t>DPH</t>
  </si>
  <si>
    <t>m3</t>
  </si>
  <si>
    <t>Výkop ryhy do šírky 600 mm v horn.3 nad 100 m3</t>
  </si>
  <si>
    <t>t</t>
  </si>
  <si>
    <t>Čiara  biela-vrezaná a vlepená  š.100 mm</t>
  </si>
  <si>
    <t>Montáž ochrannej siete z umelých vlákien</t>
  </si>
  <si>
    <t>Sieť záchytná pre oplotenie  -PL 100/100/3 nenasiakavá  -v 4,0 m</t>
  </si>
  <si>
    <t xml:space="preserve">ROZPOČET  </t>
  </si>
  <si>
    <t xml:space="preserve">Objekt:   </t>
  </si>
  <si>
    <t xml:space="preserve">Časť:   </t>
  </si>
  <si>
    <t xml:space="preserve">Zhotoviteľ:   </t>
  </si>
  <si>
    <t>P.Č.</t>
  </si>
  <si>
    <t>Kód položky</t>
  </si>
  <si>
    <t>Popis</t>
  </si>
  <si>
    <t>MJ</t>
  </si>
  <si>
    <t>Množstvo celkom</t>
  </si>
  <si>
    <t>Cena jednotková [EUR]</t>
  </si>
  <si>
    <t>Cena celkom [EUR]</t>
  </si>
  <si>
    <t>2</t>
  </si>
  <si>
    <t>3</t>
  </si>
  <si>
    <t>4</t>
  </si>
  <si>
    <t>5</t>
  </si>
  <si>
    <t>Zemné práce</t>
  </si>
  <si>
    <t>Úprava pláne v zárezoch v hornine 1-4 so zhutnením</t>
  </si>
  <si>
    <t>HSV</t>
  </si>
  <si>
    <t>Práce a dodávky HSV</t>
  </si>
  <si>
    <t>111301111</t>
  </si>
  <si>
    <t>Zobratie mačiny hr. do 100 mm</t>
  </si>
  <si>
    <t>122202203</t>
  </si>
  <si>
    <t>Odkopávka a prekopávka nezapažená pre cesty, v hornine 3 od 1000 do 10000m3</t>
  </si>
  <si>
    <t>132201102</t>
  </si>
  <si>
    <t>132201109</t>
  </si>
  <si>
    <t>Príplatok k cene za lepivosť pri hĺbení rýh šírky do 600 mm zapažených i nezapažených s urovnaním dna v hornine 3</t>
  </si>
  <si>
    <t>162502102</t>
  </si>
  <si>
    <t>Vodorovné premiestnenie výkopku pre diaľnice po spevnenej ceste z horniny tr.1-4 do 10000 m3 na vzdialenosť do 3000 m</t>
  </si>
  <si>
    <t>162502103</t>
  </si>
  <si>
    <t>Vodorovné premiestnenie výkopku pre diaľnice po spevnenej ceste z horniny tr.1-4 do 10000 m3, príplatok k cene za každých ďalšich a začatých 1000 m</t>
  </si>
  <si>
    <t>162502111</t>
  </si>
  <si>
    <t>Vodorovné premiestnenie mačiny so zložením na vzdialenosť nad 2000 do 3000 m</t>
  </si>
  <si>
    <t>162702119</t>
  </si>
  <si>
    <t>Vodorovné premiestnenie mačiny - príplatok za každých ďalších aj začatých 1000 m</t>
  </si>
  <si>
    <t>171201101</t>
  </si>
  <si>
    <t>Uloženie sypaniny do násypov s rozprestretím sypaniny vo vrstvách a s hrubým urovnaním nezhutnených</t>
  </si>
  <si>
    <t>171203111</t>
  </si>
  <si>
    <t>Uloženie a hrubé rozhrnutie výkopku bez zhutnenia v rovine alebo na svahu do 1:5</t>
  </si>
  <si>
    <t>181101102</t>
  </si>
  <si>
    <t>211521111</t>
  </si>
  <si>
    <t>Výplň odvodňovacieho rebra alebo trativodu do rýh kamenivom hrubým drveným frakcie 16-125</t>
  </si>
  <si>
    <t>211971121</t>
  </si>
  <si>
    <t>Zhotov. oplášt. výplne z geotext. v ryhe alebo v záreze pri rozvinutej šírke oplášt. od 0 do 2, 5 m</t>
  </si>
  <si>
    <t>693110001100</t>
  </si>
  <si>
    <t>564681111</t>
  </si>
  <si>
    <t>Podklad z kameniva hrubého drveného veľ. 63-125 mm s rozprestretím a zhutnením, po zhutnení hr. 300 mm</t>
  </si>
  <si>
    <t>564752111</t>
  </si>
  <si>
    <t>Podklad alebo kryt z kameniva hrubého drveného veľ. 32-63mm(vibr.štrk) po zhut.hr. 150 mm</t>
  </si>
  <si>
    <t>564811111</t>
  </si>
  <si>
    <t xml:space="preserve">Geotextília polypropylénová Tatratex  200g/m2,  netkaná, </t>
  </si>
  <si>
    <t>Podklad zo štrkodrviny 0-4 mm s rozprestretím a zhutnením, po zhutnení hr. 50 mm</t>
  </si>
  <si>
    <t>Prekladanie neuľahnutého výkopku z hornín 5 až 7</t>
  </si>
  <si>
    <t>Vodorovné premiestnenie výkopku po nespevnenej ceste z horniny tr.5-7, nad 1000 do 10000 m3 na vzdialenosť do 500 m</t>
  </si>
  <si>
    <t>Presun hmôt pre pozemné komunikácie s krytom z kameniva (8222, 8225) akejkoľvek dĺžky objektu</t>
  </si>
  <si>
    <t>Zariadenie staveniska</t>
  </si>
  <si>
    <t>Zakladanie drenáž</t>
  </si>
  <si>
    <t>Podkladné vrstvy a plošná drenáž</t>
  </si>
  <si>
    <t>Umelá tráva + ostatné</t>
  </si>
  <si>
    <t>27pc</t>
  </si>
  <si>
    <t>28pc</t>
  </si>
  <si>
    <t>29pc</t>
  </si>
  <si>
    <t>30pc</t>
  </si>
  <si>
    <t>32pc</t>
  </si>
  <si>
    <t>D+M Umelý trávnik , výška vlasu- 60 mm, s kremičitým vsypom a granul.zásypom , certifikát FIFA Quality PRO (monofilament vlákno, výška vlasu 60mm, dtex min. 14.000, hrúbka vlákna min. 380 mikrónov, počet vpichov min. 9.400 ks/m2, SBR latex záter, podklad 100% PP, celkom 2922g/m2)</t>
  </si>
  <si>
    <t>Recyklácia  a triedenie zeminy pre možnosť využitia na terénne úpravy</t>
  </si>
  <si>
    <t>Montážna plošina</t>
  </si>
  <si>
    <t>hzs</t>
  </si>
  <si>
    <t>Ostatné náklady na presun a manipuláciu s materiálom</t>
  </si>
  <si>
    <t>Umelá hracia plocha</t>
  </si>
  <si>
    <t>Stavba:   Umelá hracia plocha</t>
  </si>
  <si>
    <t>Objednávateľ:  FC  ViOn,  Zlaté Moravce-Vráble</t>
  </si>
  <si>
    <t>26pc</t>
  </si>
  <si>
    <t>11pc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</si>
</sst>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"/>
    <numFmt numFmtId="165" formatCode="#,##0.00\ [$€-1]"/>
    <numFmt numFmtId="166" formatCode="#,##0.00\ &quot;Sk&quot;"/>
    <numFmt numFmtId="167" formatCode="#,##0.000"/>
  </numFmts>
  <fonts count="31" x14ac:knownFonts="1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i/>
      <sz val="8"/>
      <name val="Arial CE"/>
      <family val="2"/>
      <charset val="238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i/>
      <sz val="8"/>
      <color indexed="12"/>
      <name val="Arial CE"/>
      <family val="2"/>
      <charset val="238"/>
    </font>
    <font>
      <b/>
      <sz val="8.25"/>
      <color rgb="FF000000"/>
      <name val="Arial CE"/>
      <family val="2"/>
      <charset val="238"/>
    </font>
    <font>
      <b/>
      <sz val="8.25"/>
      <color rgb="FFFF0000"/>
      <name val="Arial CE"/>
      <family val="2"/>
      <charset val="238"/>
    </font>
    <font>
      <sz val="8.25"/>
      <color rgb="FF000000"/>
      <name val="Arial CE"/>
      <family val="2"/>
      <charset val="238"/>
    </font>
    <font>
      <sz val="8.25"/>
      <name val="Arial CE"/>
      <family val="2"/>
      <charset val="238"/>
    </font>
    <font>
      <sz val="8.25"/>
      <color rgb="FF0065CE"/>
      <name val="Arial CE"/>
      <family val="2"/>
      <charset val="238"/>
    </font>
    <font>
      <sz val="8.5"/>
      <name val="Arial CE"/>
      <family val="2"/>
      <charset val="238"/>
    </font>
    <font>
      <i/>
      <sz val="8.5"/>
      <color indexed="12"/>
      <name val="Arial CE"/>
      <family val="2"/>
      <charset val="238"/>
    </font>
    <font>
      <sz val="8.5"/>
      <color rgb="FF000000"/>
      <name val="Arial CE"/>
      <family val="2"/>
      <charset val="238"/>
    </font>
    <font>
      <sz val="8"/>
      <color rgb="FF000000"/>
      <name val="Arial CE"/>
      <family val="2"/>
      <charset val="238"/>
    </font>
    <font>
      <b/>
      <sz val="8"/>
      <color rgb="FF000000"/>
      <name val="Arial CE"/>
      <family val="2"/>
      <charset val="238"/>
    </font>
    <font>
      <b/>
      <sz val="11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</borders>
  <cellStyleXfs count="2">
    <xf numFmtId="0" fontId="0" fillId="0" borderId="0"/>
    <xf numFmtId="0" fontId="3" fillId="0" borderId="0"/>
  </cellStyleXfs>
  <cellXfs count="149">
    <xf numFmtId="0" fontId="0" fillId="0" borderId="0" xfId="0"/>
    <xf numFmtId="0" fontId="4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49" fontId="5" fillId="2" borderId="6" xfId="0" applyNumberFormat="1" applyFont="1" applyFill="1" applyBorder="1"/>
    <xf numFmtId="49" fontId="0" fillId="2" borderId="7" xfId="0" applyNumberFormat="1" applyFill="1" applyBorder="1"/>
    <xf numFmtId="0" fontId="6" fillId="2" borderId="0" xfId="0" applyFont="1" applyFill="1" applyBorder="1"/>
    <xf numFmtId="0" fontId="0" fillId="2" borderId="0" xfId="0" applyFill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3" xfId="0" applyNumberFormat="1" applyBorder="1"/>
    <xf numFmtId="0" fontId="0" fillId="0" borderId="0" xfId="0" applyNumberFormat="1"/>
    <xf numFmtId="3" fontId="0" fillId="0" borderId="14" xfId="0" applyNumberFormat="1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6" xfId="0" applyBorder="1"/>
    <xf numFmtId="0" fontId="0" fillId="0" borderId="0" xfId="0" applyBorder="1"/>
    <xf numFmtId="3" fontId="0" fillId="0" borderId="0" xfId="0" applyNumberFormat="1"/>
    <xf numFmtId="0" fontId="4" fillId="0" borderId="19" xfId="0" applyFont="1" applyBorder="1" applyAlignment="1">
      <alignment horizontal="centerContinuous" vertical="center"/>
    </xf>
    <xf numFmtId="0" fontId="9" fillId="0" borderId="20" xfId="0" applyFont="1" applyBorder="1" applyAlignment="1">
      <alignment horizontal="centerContinuous" vertical="center"/>
    </xf>
    <xf numFmtId="0" fontId="0" fillId="0" borderId="20" xfId="0" applyBorder="1" applyAlignment="1">
      <alignment horizontal="centerContinuous" vertical="center"/>
    </xf>
    <xf numFmtId="0" fontId="0" fillId="0" borderId="21" xfId="0" applyBorder="1" applyAlignment="1">
      <alignment horizontal="centerContinuous" vertical="center"/>
    </xf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3" xfId="0" applyNumberFormat="1" applyBorder="1" applyAlignment="1">
      <alignment horizontal="right"/>
    </xf>
    <xf numFmtId="0" fontId="9" fillId="2" borderId="22" xfId="0" applyFont="1" applyFill="1" applyBorder="1"/>
    <xf numFmtId="0" fontId="9" fillId="2" borderId="23" xfId="0" applyFont="1" applyFill="1" applyBorder="1"/>
    <xf numFmtId="0" fontId="9" fillId="2" borderId="24" xfId="0" applyFont="1" applyFill="1" applyBorder="1"/>
    <xf numFmtId="0" fontId="9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0" fillId="0" borderId="0" xfId="0" applyNumberFormat="1" applyBorder="1"/>
    <xf numFmtId="0" fontId="0" fillId="0" borderId="9" xfId="0" applyNumberFormat="1" applyBorder="1"/>
    <xf numFmtId="0" fontId="8" fillId="0" borderId="29" xfId="0" applyFont="1" applyBorder="1" applyAlignment="1">
      <alignment horizontal="left"/>
    </xf>
    <xf numFmtId="0" fontId="0" fillId="0" borderId="30" xfId="0" applyBorder="1" applyAlignment="1">
      <alignment horizontal="left"/>
    </xf>
    <xf numFmtId="0" fontId="0" fillId="0" borderId="31" xfId="0" applyBorder="1" applyAlignment="1">
      <alignment horizontal="centerContinuous"/>
    </xf>
    <xf numFmtId="0" fontId="8" fillId="0" borderId="30" xfId="0" applyFont="1" applyBorder="1" applyAlignment="1">
      <alignment horizontal="centerContinuous"/>
    </xf>
    <xf numFmtId="0" fontId="0" fillId="0" borderId="30" xfId="0" applyBorder="1" applyAlignment="1">
      <alignment horizontal="centerContinuous"/>
    </xf>
    <xf numFmtId="0" fontId="0" fillId="0" borderId="32" xfId="0" applyBorder="1"/>
    <xf numFmtId="0" fontId="0" fillId="0" borderId="33" xfId="0" applyBorder="1"/>
    <xf numFmtId="3" fontId="0" fillId="0" borderId="34" xfId="0" applyNumberFormat="1" applyBorder="1"/>
    <xf numFmtId="0" fontId="0" fillId="0" borderId="35" xfId="0" applyBorder="1"/>
    <xf numFmtId="3" fontId="0" fillId="0" borderId="36" xfId="0" applyNumberFormat="1" applyBorder="1"/>
    <xf numFmtId="0" fontId="0" fillId="0" borderId="37" xfId="0" applyBorder="1"/>
    <xf numFmtId="3" fontId="0" fillId="0" borderId="16" xfId="0" applyNumberFormat="1" applyBorder="1"/>
    <xf numFmtId="0" fontId="0" fillId="0" borderId="38" xfId="0" applyBorder="1"/>
    <xf numFmtId="0" fontId="0" fillId="0" borderId="39" xfId="0" applyBorder="1"/>
    <xf numFmtId="0" fontId="0" fillId="0" borderId="40" xfId="0" applyBorder="1"/>
    <xf numFmtId="0" fontId="10" fillId="0" borderId="15" xfId="0" applyFont="1" applyBorder="1"/>
    <xf numFmtId="3" fontId="0" fillId="0" borderId="41" xfId="0" applyNumberFormat="1" applyBorder="1"/>
    <xf numFmtId="0" fontId="0" fillId="0" borderId="22" xfId="0" applyBorder="1"/>
    <xf numFmtId="3" fontId="0" fillId="0" borderId="23" xfId="0" applyNumberFormat="1" applyBorder="1"/>
    <xf numFmtId="0" fontId="0" fillId="0" borderId="42" xfId="0" applyBorder="1"/>
    <xf numFmtId="165" fontId="0" fillId="0" borderId="16" xfId="0" applyNumberFormat="1" applyBorder="1"/>
    <xf numFmtId="165" fontId="0" fillId="0" borderId="0" xfId="0" applyNumberFormat="1" applyBorder="1"/>
    <xf numFmtId="165" fontId="9" fillId="2" borderId="23" xfId="0" applyNumberFormat="1" applyFont="1" applyFill="1" applyBorder="1"/>
    <xf numFmtId="0" fontId="0" fillId="0" borderId="1" xfId="0" applyFill="1" applyBorder="1"/>
    <xf numFmtId="0" fontId="0" fillId="0" borderId="5" xfId="0" applyFill="1" applyBorder="1"/>
    <xf numFmtId="0" fontId="0" fillId="0" borderId="6" xfId="0" applyFill="1" applyBorder="1"/>
    <xf numFmtId="0" fontId="0" fillId="0" borderId="9" xfId="0" applyFill="1" applyBorder="1"/>
    <xf numFmtId="49" fontId="0" fillId="0" borderId="43" xfId="0" applyNumberFormat="1" applyFill="1" applyBorder="1" applyAlignment="1">
      <alignment horizontal="left"/>
    </xf>
    <xf numFmtId="0" fontId="0" fillId="0" borderId="25" xfId="0" applyFill="1" applyBorder="1"/>
    <xf numFmtId="14" fontId="0" fillId="0" borderId="0" xfId="0" applyNumberFormat="1" applyBorder="1"/>
    <xf numFmtId="0" fontId="0" fillId="0" borderId="12" xfId="0" applyBorder="1" applyAlignment="1">
      <alignment horizontal="right"/>
    </xf>
    <xf numFmtId="166" fontId="14" fillId="0" borderId="14" xfId="0" applyNumberFormat="1" applyFont="1" applyBorder="1"/>
    <xf numFmtId="166" fontId="14" fillId="0" borderId="18" xfId="0" applyNumberFormat="1" applyFont="1" applyBorder="1"/>
    <xf numFmtId="166" fontId="15" fillId="2" borderId="25" xfId="0" applyNumberFormat="1" applyFont="1" applyFill="1" applyBorder="1"/>
    <xf numFmtId="0" fontId="1" fillId="0" borderId="16" xfId="0" applyFont="1" applyBorder="1"/>
    <xf numFmtId="0" fontId="11" fillId="0" borderId="50" xfId="0" applyFont="1" applyFill="1" applyBorder="1" applyAlignment="1" applyProtection="1">
      <alignment horizontal="center" vertical="center"/>
      <protection locked="0"/>
    </xf>
    <xf numFmtId="0" fontId="11" fillId="0" borderId="28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49" fontId="20" fillId="0" borderId="51" xfId="0" applyNumberFormat="1" applyFont="1" applyFill="1" applyBorder="1" applyAlignment="1" applyProtection="1">
      <alignment horizontal="left" vertical="center" wrapText="1" readingOrder="1"/>
    </xf>
    <xf numFmtId="167" fontId="21" fillId="0" borderId="51" xfId="0" applyNumberFormat="1" applyFont="1" applyFill="1" applyBorder="1" applyAlignment="1" applyProtection="1">
      <alignment horizontal="right" vertical="center" readingOrder="1"/>
    </xf>
    <xf numFmtId="167" fontId="20" fillId="0" borderId="51" xfId="0" applyNumberFormat="1" applyFont="1" applyFill="1" applyBorder="1" applyAlignment="1" applyProtection="1">
      <alignment horizontal="right" vertical="center" readingOrder="1"/>
    </xf>
    <xf numFmtId="0" fontId="2" fillId="0" borderId="52" xfId="0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Border="1" applyAlignment="1" applyProtection="1">
      <alignment horizontal="left" vertical="center"/>
      <protection locked="0"/>
    </xf>
    <xf numFmtId="49" fontId="20" fillId="0" borderId="26" xfId="0" applyNumberFormat="1" applyFont="1" applyFill="1" applyBorder="1" applyAlignment="1" applyProtection="1">
      <alignment horizontal="left" vertical="center" wrapText="1" readingOrder="1"/>
    </xf>
    <xf numFmtId="167" fontId="21" fillId="0" borderId="26" xfId="0" applyNumberFormat="1" applyFont="1" applyFill="1" applyBorder="1" applyAlignment="1" applyProtection="1">
      <alignment horizontal="right" vertical="center" readingOrder="1"/>
    </xf>
    <xf numFmtId="167" fontId="20" fillId="0" borderId="26" xfId="0" applyNumberFormat="1" applyFont="1" applyFill="1" applyBorder="1" applyAlignment="1" applyProtection="1">
      <alignment horizontal="right" vertical="center" readingOrder="1"/>
    </xf>
    <xf numFmtId="49" fontId="22" fillId="0" borderId="26" xfId="0" applyNumberFormat="1" applyFont="1" applyFill="1" applyBorder="1" applyAlignment="1" applyProtection="1">
      <alignment horizontal="left" vertical="center" wrapText="1" readingOrder="1"/>
    </xf>
    <xf numFmtId="167" fontId="22" fillId="0" borderId="26" xfId="0" applyNumberFormat="1" applyFont="1" applyFill="1" applyBorder="1" applyAlignment="1" applyProtection="1">
      <alignment horizontal="right" vertical="center" readingOrder="1"/>
    </xf>
    <xf numFmtId="167" fontId="22" fillId="0" borderId="27" xfId="0" applyNumberFormat="1" applyFont="1" applyFill="1" applyBorder="1" applyAlignment="1" applyProtection="1">
      <alignment horizontal="right" vertical="center" readingOrder="1"/>
    </xf>
    <xf numFmtId="167" fontId="23" fillId="0" borderId="26" xfId="0" applyNumberFormat="1" applyFont="1" applyFill="1" applyBorder="1" applyAlignment="1" applyProtection="1">
      <alignment horizontal="right" vertical="center" readingOrder="1"/>
    </xf>
    <xf numFmtId="49" fontId="24" fillId="0" borderId="26" xfId="0" applyNumberFormat="1" applyFont="1" applyFill="1" applyBorder="1" applyAlignment="1" applyProtection="1">
      <alignment horizontal="left" vertical="center" wrapText="1" readingOrder="1"/>
    </xf>
    <xf numFmtId="0" fontId="2" fillId="0" borderId="0" xfId="0" applyFont="1" applyFill="1" applyBorder="1"/>
    <xf numFmtId="0" fontId="2" fillId="0" borderId="0" xfId="0" applyFont="1" applyFill="1" applyBorder="1" applyAlignment="1" applyProtection="1">
      <alignment horizontal="center"/>
      <protection locked="0"/>
    </xf>
    <xf numFmtId="49" fontId="20" fillId="0" borderId="51" xfId="0" applyNumberFormat="1" applyFont="1" applyFill="1" applyBorder="1" applyAlignment="1" applyProtection="1">
      <alignment horizontal="center" vertical="center"/>
    </xf>
    <xf numFmtId="49" fontId="20" fillId="0" borderId="26" xfId="0" applyNumberFormat="1" applyFont="1" applyFill="1" applyBorder="1" applyAlignment="1" applyProtection="1">
      <alignment horizontal="center" vertical="center"/>
    </xf>
    <xf numFmtId="49" fontId="22" fillId="0" borderId="26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>
      <alignment horizontal="center"/>
    </xf>
    <xf numFmtId="0" fontId="16" fillId="0" borderId="0" xfId="0" applyFont="1" applyFill="1" applyAlignment="1" applyProtection="1">
      <alignment horizontal="left" vertical="center"/>
    </xf>
    <xf numFmtId="0" fontId="17" fillId="0" borderId="0" xfId="0" applyFont="1" applyFill="1" applyAlignment="1" applyProtection="1">
      <alignment horizontal="left" vertical="center"/>
    </xf>
    <xf numFmtId="0" fontId="17" fillId="0" borderId="0" xfId="0" applyFont="1" applyFill="1" applyAlignment="1" applyProtection="1">
      <alignment horizontal="center" vertical="center"/>
    </xf>
    <xf numFmtId="0" fontId="2" fillId="0" borderId="0" xfId="0" applyFont="1" applyFill="1" applyAlignment="1" applyProtection="1">
      <alignment horizontal="left" vertical="center"/>
      <protection locked="0"/>
    </xf>
    <xf numFmtId="0" fontId="18" fillId="0" borderId="0" xfId="0" applyFont="1" applyFill="1" applyAlignment="1" applyProtection="1">
      <alignment horizontal="left" vertical="center"/>
    </xf>
    <xf numFmtId="0" fontId="11" fillId="0" borderId="0" xfId="0" applyFont="1" applyFill="1" applyAlignment="1" applyProtection="1">
      <alignment horizontal="left" vertical="center"/>
    </xf>
    <xf numFmtId="0" fontId="11" fillId="0" borderId="49" xfId="0" applyFont="1" applyFill="1" applyBorder="1" applyAlignment="1" applyProtection="1">
      <alignment horizontal="center" vertical="center" wrapText="1"/>
    </xf>
    <xf numFmtId="49" fontId="27" fillId="0" borderId="26" xfId="0" applyNumberFormat="1" applyFont="1" applyFill="1" applyBorder="1" applyAlignment="1" applyProtection="1">
      <alignment horizontal="center" vertical="center"/>
    </xf>
    <xf numFmtId="0" fontId="11" fillId="0" borderId="46" xfId="0" applyFont="1" applyFill="1" applyBorder="1" applyAlignment="1" applyProtection="1">
      <alignment horizontal="center" vertical="center"/>
      <protection locked="0"/>
    </xf>
    <xf numFmtId="167" fontId="22" fillId="0" borderId="48" xfId="0" applyNumberFormat="1" applyFont="1" applyFill="1" applyBorder="1" applyAlignment="1" applyProtection="1">
      <alignment horizontal="right" vertical="center" readingOrder="1"/>
    </xf>
    <xf numFmtId="0" fontId="25" fillId="0" borderId="26" xfId="0" applyFont="1" applyFill="1" applyBorder="1" applyAlignment="1" applyProtection="1">
      <alignment vertical="center" wrapText="1"/>
      <protection locked="0"/>
    </xf>
    <xf numFmtId="0" fontId="25" fillId="0" borderId="26" xfId="0" applyFont="1" applyFill="1" applyBorder="1" applyAlignment="1" applyProtection="1">
      <alignment horizontal="center" vertical="center" wrapText="1"/>
      <protection locked="0"/>
    </xf>
    <xf numFmtId="0" fontId="25" fillId="0" borderId="26" xfId="0" applyFont="1" applyFill="1" applyBorder="1" applyAlignment="1" applyProtection="1">
      <alignment horizontal="center" vertical="center"/>
      <protection locked="0"/>
    </xf>
    <xf numFmtId="0" fontId="26" fillId="0" borderId="26" xfId="0" applyFont="1" applyFill="1" applyBorder="1" applyAlignment="1" applyProtection="1">
      <alignment vertical="center" wrapText="1"/>
      <protection locked="0"/>
    </xf>
    <xf numFmtId="0" fontId="26" fillId="0" borderId="26" xfId="0" applyFont="1" applyFill="1" applyBorder="1" applyAlignment="1" applyProtection="1">
      <alignment horizontal="center" vertical="center"/>
      <protection locked="0"/>
    </xf>
    <xf numFmtId="0" fontId="25" fillId="0" borderId="47" xfId="0" applyFont="1" applyFill="1" applyBorder="1" applyAlignment="1" applyProtection="1">
      <alignment vertical="center" wrapText="1"/>
      <protection locked="0"/>
    </xf>
    <xf numFmtId="0" fontId="25" fillId="0" borderId="47" xfId="0" applyFont="1" applyFill="1" applyBorder="1" applyAlignment="1" applyProtection="1">
      <alignment horizontal="center" vertical="center"/>
      <protection locked="0"/>
    </xf>
    <xf numFmtId="167" fontId="22" fillId="0" borderId="47" xfId="0" applyNumberFormat="1" applyFont="1" applyFill="1" applyBorder="1" applyAlignment="1" applyProtection="1">
      <alignment horizontal="right" vertical="center" readingOrder="1"/>
    </xf>
    <xf numFmtId="0" fontId="19" fillId="0" borderId="26" xfId="0" applyFont="1" applyFill="1" applyBorder="1" applyAlignment="1" applyProtection="1">
      <alignment vertical="center"/>
      <protection locked="0"/>
    </xf>
    <xf numFmtId="167" fontId="18" fillId="0" borderId="27" xfId="0" applyNumberFormat="1" applyFont="1" applyFill="1" applyBorder="1" applyAlignment="1" applyProtection="1">
      <alignment horizontal="right" vertical="center"/>
      <protection locked="0"/>
    </xf>
    <xf numFmtId="167" fontId="29" fillId="0" borderId="27" xfId="0" applyNumberFormat="1" applyFont="1" applyFill="1" applyBorder="1" applyAlignment="1" applyProtection="1">
      <alignment horizontal="right" vertical="center" readingOrder="1"/>
    </xf>
    <xf numFmtId="167" fontId="20" fillId="0" borderId="27" xfId="0" applyNumberFormat="1" applyFont="1" applyFill="1" applyBorder="1" applyAlignment="1" applyProtection="1">
      <alignment horizontal="right" vertical="center" readingOrder="1"/>
    </xf>
    <xf numFmtId="167" fontId="2" fillId="0" borderId="0" xfId="0" applyNumberFormat="1" applyFont="1" applyFill="1" applyAlignment="1" applyProtection="1">
      <alignment horizontal="left" vertical="center"/>
      <protection locked="0"/>
    </xf>
    <xf numFmtId="167" fontId="2" fillId="0" borderId="0" xfId="0" applyNumberFormat="1" applyFont="1" applyFill="1" applyBorder="1" applyAlignment="1" applyProtection="1">
      <alignment horizontal="left"/>
      <protection locked="0"/>
    </xf>
    <xf numFmtId="167" fontId="2" fillId="0" borderId="0" xfId="0" applyNumberFormat="1" applyFont="1" applyFill="1" applyBorder="1" applyAlignment="1" applyProtection="1">
      <alignment horizontal="left" vertical="center"/>
      <protection locked="0"/>
    </xf>
    <xf numFmtId="167" fontId="2" fillId="0" borderId="0" xfId="0" applyNumberFormat="1" applyFont="1" applyFill="1" applyBorder="1"/>
    <xf numFmtId="0" fontId="30" fillId="0" borderId="0" xfId="0" applyFont="1" applyFill="1" applyBorder="1"/>
    <xf numFmtId="0" fontId="30" fillId="0" borderId="0" xfId="0" applyFont="1" applyFill="1" applyBorder="1" applyAlignment="1" applyProtection="1">
      <alignment vertical="center" wrapText="1"/>
      <protection locked="0"/>
    </xf>
    <xf numFmtId="0" fontId="30" fillId="0" borderId="0" xfId="0" applyFont="1" applyFill="1" applyBorder="1" applyAlignment="1">
      <alignment horizontal="center"/>
    </xf>
    <xf numFmtId="167" fontId="30" fillId="0" borderId="0" xfId="0" applyNumberFormat="1" applyFont="1" applyFill="1" applyBorder="1"/>
    <xf numFmtId="49" fontId="20" fillId="0" borderId="51" xfId="0" applyNumberFormat="1" applyFont="1" applyFill="1" applyBorder="1" applyAlignment="1" applyProtection="1">
      <alignment vertical="center" readingOrder="1"/>
    </xf>
    <xf numFmtId="49" fontId="20" fillId="0" borderId="26" xfId="0" applyNumberFormat="1" applyFont="1" applyFill="1" applyBorder="1" applyAlignment="1" applyProtection="1">
      <alignment vertical="center" readingOrder="1"/>
    </xf>
    <xf numFmtId="49" fontId="22" fillId="0" borderId="26" xfId="0" applyNumberFormat="1" applyFont="1" applyFill="1" applyBorder="1" applyAlignment="1" applyProtection="1">
      <alignment vertical="center" readingOrder="1"/>
    </xf>
    <xf numFmtId="0" fontId="11" fillId="0" borderId="26" xfId="0" applyFont="1" applyFill="1" applyBorder="1" applyAlignment="1" applyProtection="1">
      <alignment vertical="center"/>
      <protection locked="0"/>
    </xf>
    <xf numFmtId="49" fontId="29" fillId="0" borderId="26" xfId="0" applyNumberFormat="1" applyFont="1" applyFill="1" applyBorder="1" applyAlignment="1" applyProtection="1">
      <alignment vertical="center" readingOrder="1"/>
    </xf>
    <xf numFmtId="49" fontId="28" fillId="0" borderId="26" xfId="0" applyNumberFormat="1" applyFont="1" applyFill="1" applyBorder="1" applyAlignment="1" applyProtection="1">
      <alignment vertical="center" readingOrder="1"/>
    </xf>
    <xf numFmtId="0" fontId="11" fillId="0" borderId="47" xfId="0" applyFont="1" applyFill="1" applyBorder="1" applyAlignment="1" applyProtection="1">
      <alignment vertical="center"/>
      <protection locked="0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right" wrapText="1"/>
    </xf>
    <xf numFmtId="0" fontId="7" fillId="0" borderId="16" xfId="0" applyFont="1" applyBorder="1" applyAlignment="1">
      <alignment horizontal="left"/>
    </xf>
    <xf numFmtId="0" fontId="7" fillId="0" borderId="38" xfId="0" applyFont="1" applyBorder="1" applyAlignment="1">
      <alignment horizontal="left"/>
    </xf>
    <xf numFmtId="0" fontId="7" fillId="0" borderId="16" xfId="0" applyFont="1" applyBorder="1" applyAlignment="1">
      <alignment horizontal="right"/>
    </xf>
    <xf numFmtId="0" fontId="7" fillId="0" borderId="38" xfId="0" applyFont="1" applyBorder="1" applyAlignment="1">
      <alignment horizontal="right"/>
    </xf>
    <xf numFmtId="0" fontId="8" fillId="0" borderId="44" xfId="0" applyFont="1" applyBorder="1" applyAlignment="1">
      <alignment horizontal="left"/>
    </xf>
    <xf numFmtId="0" fontId="8" fillId="0" borderId="33" xfId="0" applyFont="1" applyBorder="1" applyAlignment="1">
      <alignment horizontal="left"/>
    </xf>
    <xf numFmtId="0" fontId="8" fillId="0" borderId="45" xfId="0" applyFont="1" applyBorder="1" applyAlignment="1">
      <alignment horizontal="left"/>
    </xf>
    <xf numFmtId="0" fontId="11" fillId="0" borderId="0" xfId="0" applyFont="1" applyAlignment="1">
      <alignment horizontal="left" vertical="top" wrapText="1"/>
    </xf>
  </cellXfs>
  <cellStyles count="2">
    <cellStyle name="Normálna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KAROL\s&#250;ta&#382;e\R&#244;zne\Mochovce%20zbern&#253;%20dvo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Hárok1"/>
    </sheetNames>
    <sheetDataSet>
      <sheetData sheetId="0"/>
      <sheetData sheetId="1">
        <row r="9">
          <cell r="H9">
            <v>0</v>
          </cell>
        </row>
        <row r="14">
          <cell r="A14" t="str">
            <v>Sťažené výrobné podmienky</v>
          </cell>
        </row>
        <row r="15">
          <cell r="A15" t="str">
            <v>Oborová prirážka</v>
          </cell>
        </row>
        <row r="16">
          <cell r="A16" t="str">
            <v>Presun stavebných kapacít</v>
          </cell>
        </row>
        <row r="17">
          <cell r="A17" t="str">
            <v>Mimostavenisková doprava</v>
          </cell>
        </row>
        <row r="18">
          <cell r="A18" t="str">
            <v>Zariadenie staveniska</v>
          </cell>
        </row>
        <row r="19">
          <cell r="A19" t="str">
            <v>Prevádzka investora</v>
          </cell>
        </row>
        <row r="20">
          <cell r="A20" t="str">
            <v>Kompletačná činnosť (IČD)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54"/>
  <sheetViews>
    <sheetView zoomScaleNormal="100" workbookViewId="0">
      <selection activeCell="K17" sqref="K17"/>
    </sheetView>
  </sheetViews>
  <sheetFormatPr defaultRowHeight="12.5" x14ac:dyDescent="0.25"/>
  <cols>
    <col min="1" max="1" width="2" customWidth="1"/>
    <col min="2" max="2" width="15" customWidth="1"/>
    <col min="3" max="3" width="15.81640625" customWidth="1"/>
    <col min="4" max="4" width="14.54296875" customWidth="1"/>
    <col min="5" max="5" width="13.54296875" customWidth="1"/>
    <col min="6" max="6" width="16.54296875" customWidth="1"/>
    <col min="7" max="7" width="9.1796875" customWidth="1"/>
  </cols>
  <sheetData>
    <row r="1" spans="1:57" ht="21.75" customHeight="1" x14ac:dyDescent="0.4">
      <c r="A1" s="1"/>
      <c r="B1" s="2"/>
      <c r="C1" s="2"/>
      <c r="D1" s="2"/>
      <c r="E1" s="2"/>
      <c r="F1" s="2"/>
      <c r="G1" s="2"/>
    </row>
    <row r="2" spans="1:57" ht="15" customHeight="1" thickBot="1" x14ac:dyDescent="0.3"/>
    <row r="3" spans="1:57" ht="13" customHeight="1" x14ac:dyDescent="0.25">
      <c r="A3" s="3" t="s">
        <v>0</v>
      </c>
      <c r="B3" s="4"/>
      <c r="C3" s="5" t="s">
        <v>1</v>
      </c>
      <c r="D3" s="5"/>
      <c r="E3" s="5"/>
      <c r="F3" s="67"/>
      <c r="G3" s="68"/>
    </row>
    <row r="4" spans="1:57" ht="13" customHeight="1" x14ac:dyDescent="0.35">
      <c r="A4" s="8"/>
      <c r="B4" s="9"/>
      <c r="C4" s="10" t="s">
        <v>120</v>
      </c>
      <c r="D4" s="11"/>
      <c r="E4" s="11"/>
      <c r="F4" s="69"/>
      <c r="G4" s="70"/>
    </row>
    <row r="5" spans="1:57" ht="14.25" customHeight="1" x14ac:dyDescent="0.25">
      <c r="A5" s="14" t="s">
        <v>3</v>
      </c>
      <c r="B5" s="15"/>
      <c r="C5" s="16" t="s">
        <v>4</v>
      </c>
      <c r="D5" s="16"/>
      <c r="E5" s="16"/>
      <c r="F5" s="69"/>
      <c r="G5" s="70"/>
    </row>
    <row r="6" spans="1:57" ht="13" customHeight="1" thickBot="1" x14ac:dyDescent="0.4">
      <c r="A6" s="8"/>
      <c r="B6" s="9"/>
      <c r="C6" s="10" t="str">
        <f>C4</f>
        <v>Umelá hracia plocha</v>
      </c>
      <c r="D6" s="11"/>
      <c r="E6" s="11"/>
      <c r="F6" s="71"/>
      <c r="G6" s="72"/>
    </row>
    <row r="7" spans="1:57" x14ac:dyDescent="0.25">
      <c r="A7" s="14" t="s">
        <v>5</v>
      </c>
      <c r="B7" s="16"/>
      <c r="C7" s="141"/>
      <c r="D7" s="142"/>
      <c r="E7" s="19" t="s">
        <v>6</v>
      </c>
      <c r="F7" s="42"/>
      <c r="G7" s="43"/>
      <c r="H7" s="20"/>
      <c r="I7" s="20"/>
    </row>
    <row r="8" spans="1:57" x14ac:dyDescent="0.25">
      <c r="A8" s="14" t="s">
        <v>7</v>
      </c>
      <c r="B8" s="16"/>
      <c r="C8" s="143"/>
      <c r="D8" s="144"/>
      <c r="E8" s="17" t="s">
        <v>8</v>
      </c>
      <c r="F8" s="16"/>
      <c r="G8" s="21"/>
    </row>
    <row r="9" spans="1:57" ht="13" x14ac:dyDescent="0.3">
      <c r="A9" s="22" t="s">
        <v>9</v>
      </c>
      <c r="B9" s="23"/>
      <c r="C9" s="23"/>
      <c r="D9" s="78">
        <v>2</v>
      </c>
      <c r="E9" s="24" t="s">
        <v>10</v>
      </c>
      <c r="F9" s="23"/>
      <c r="G9" s="25"/>
    </row>
    <row r="10" spans="1:57" x14ac:dyDescent="0.25">
      <c r="A10" s="26" t="s">
        <v>11</v>
      </c>
      <c r="B10" s="27"/>
      <c r="C10" s="27"/>
      <c r="D10" s="27"/>
      <c r="E10" s="12" t="s">
        <v>12</v>
      </c>
      <c r="F10" s="27"/>
      <c r="G10" s="13"/>
      <c r="BA10" s="28"/>
      <c r="BB10" s="28"/>
      <c r="BC10" s="28"/>
      <c r="BD10" s="28"/>
      <c r="BE10" s="28"/>
    </row>
    <row r="11" spans="1:57" ht="13" x14ac:dyDescent="0.3">
      <c r="A11" s="26"/>
      <c r="B11" s="27"/>
      <c r="C11" s="27"/>
      <c r="D11" s="27"/>
      <c r="E11" s="145"/>
      <c r="F11" s="146"/>
      <c r="G11" s="147"/>
    </row>
    <row r="12" spans="1:57" ht="28.5" customHeight="1" thickBot="1" x14ac:dyDescent="0.3">
      <c r="A12" s="29" t="s">
        <v>27</v>
      </c>
      <c r="B12" s="30"/>
      <c r="C12" s="30"/>
      <c r="D12" s="30"/>
      <c r="E12" s="31"/>
      <c r="F12" s="31"/>
      <c r="G12" s="32"/>
    </row>
    <row r="13" spans="1:57" ht="17.25" customHeight="1" thickBot="1" x14ac:dyDescent="0.35">
      <c r="A13" s="44" t="s">
        <v>28</v>
      </c>
      <c r="B13" s="45"/>
      <c r="C13" s="46"/>
      <c r="D13" s="47" t="s">
        <v>29</v>
      </c>
      <c r="E13" s="48"/>
      <c r="F13" s="48"/>
      <c r="G13" s="46"/>
    </row>
    <row r="14" spans="1:57" ht="16" customHeight="1" x14ac:dyDescent="0.25">
      <c r="A14" s="49"/>
      <c r="B14" s="50" t="s">
        <v>30</v>
      </c>
      <c r="C14" s="51"/>
      <c r="D14" s="52" t="str">
        <f>[1]Rekapitulace!A14</f>
        <v>Sťažené výrobné podmienky</v>
      </c>
      <c r="E14" s="53"/>
      <c r="F14" s="54"/>
      <c r="G14" s="51"/>
    </row>
    <row r="15" spans="1:57" ht="16" customHeight="1" x14ac:dyDescent="0.25">
      <c r="A15" s="49" t="s">
        <v>31</v>
      </c>
      <c r="B15" s="50" t="s">
        <v>32</v>
      </c>
      <c r="C15" s="51"/>
      <c r="D15" s="22" t="str">
        <f>[1]Rekapitulace!A15</f>
        <v>Oborová prirážka</v>
      </c>
      <c r="E15" s="55"/>
      <c r="F15" s="56"/>
      <c r="G15" s="51"/>
    </row>
    <row r="16" spans="1:57" ht="16" customHeight="1" x14ac:dyDescent="0.25">
      <c r="A16" s="49" t="s">
        <v>33</v>
      </c>
      <c r="B16" s="50" t="s">
        <v>34</v>
      </c>
      <c r="C16" s="51"/>
      <c r="D16" s="22" t="str">
        <f>[1]Rekapitulace!A16</f>
        <v>Presun stavebných kapacít</v>
      </c>
      <c r="E16" s="55"/>
      <c r="F16" s="56"/>
      <c r="G16" s="51"/>
    </row>
    <row r="17" spans="1:7" ht="16" customHeight="1" x14ac:dyDescent="0.25">
      <c r="A17" s="57" t="s">
        <v>35</v>
      </c>
      <c r="B17" s="50" t="s">
        <v>36</v>
      </c>
      <c r="C17" s="51"/>
      <c r="D17" s="22" t="str">
        <f>[1]Rekapitulace!A17</f>
        <v>Mimostavenisková doprava</v>
      </c>
      <c r="E17" s="55"/>
      <c r="F17" s="56"/>
      <c r="G17" s="51"/>
    </row>
    <row r="18" spans="1:7" ht="16" customHeight="1" x14ac:dyDescent="0.25">
      <c r="A18" s="58" t="s">
        <v>37</v>
      </c>
      <c r="B18" s="50"/>
      <c r="C18" s="51"/>
      <c r="D18" s="59" t="str">
        <f>[1]Rekapitulace!A18</f>
        <v>Zariadenie staveniska</v>
      </c>
      <c r="E18" s="55"/>
      <c r="F18" s="56"/>
      <c r="G18" s="51"/>
    </row>
    <row r="19" spans="1:7" ht="16" customHeight="1" x14ac:dyDescent="0.25">
      <c r="A19" s="58"/>
      <c r="B19" s="50"/>
      <c r="C19" s="51"/>
      <c r="D19" s="22" t="str">
        <f>[1]Rekapitulace!A19</f>
        <v>Prevádzka investora</v>
      </c>
      <c r="E19" s="55"/>
      <c r="F19" s="56"/>
      <c r="G19" s="51"/>
    </row>
    <row r="20" spans="1:7" ht="16" customHeight="1" x14ac:dyDescent="0.25">
      <c r="A20" s="58" t="s">
        <v>38</v>
      </c>
      <c r="B20" s="50"/>
      <c r="C20" s="51"/>
      <c r="D20" s="22" t="str">
        <f>[1]Rekapitulace!A20</f>
        <v>Kompletačná činnosť (IČD)</v>
      </c>
      <c r="E20" s="55"/>
      <c r="F20" s="56"/>
      <c r="G20" s="51"/>
    </row>
    <row r="21" spans="1:7" ht="16" customHeight="1" x14ac:dyDescent="0.25">
      <c r="A21" s="26" t="s">
        <v>39</v>
      </c>
      <c r="B21" s="27"/>
      <c r="C21" s="51"/>
      <c r="D21" s="22" t="s">
        <v>40</v>
      </c>
      <c r="E21" s="55"/>
      <c r="F21" s="56"/>
      <c r="G21" s="51"/>
    </row>
    <row r="22" spans="1:7" ht="16" customHeight="1" thickBot="1" x14ac:dyDescent="0.3">
      <c r="A22" s="22" t="s">
        <v>41</v>
      </c>
      <c r="B22" s="23"/>
      <c r="C22" s="60"/>
      <c r="D22" s="61" t="s">
        <v>42</v>
      </c>
      <c r="E22" s="62"/>
      <c r="F22" s="63"/>
      <c r="G22" s="51"/>
    </row>
    <row r="23" spans="1:7" x14ac:dyDescent="0.25">
      <c r="A23" s="3" t="s">
        <v>13</v>
      </c>
      <c r="B23" s="5"/>
      <c r="C23" s="6" t="s">
        <v>14</v>
      </c>
      <c r="D23" s="5"/>
      <c r="E23" s="6" t="s">
        <v>15</v>
      </c>
      <c r="F23" s="5"/>
      <c r="G23" s="7"/>
    </row>
    <row r="24" spans="1:7" x14ac:dyDescent="0.25">
      <c r="A24" s="14"/>
      <c r="B24" s="16"/>
      <c r="C24" s="17" t="s">
        <v>16</v>
      </c>
      <c r="D24" s="74"/>
      <c r="E24" s="17" t="s">
        <v>16</v>
      </c>
      <c r="F24" s="16"/>
      <c r="G24" s="18"/>
    </row>
    <row r="25" spans="1:7" x14ac:dyDescent="0.25">
      <c r="A25" s="26" t="s">
        <v>17</v>
      </c>
      <c r="B25" s="33"/>
      <c r="C25" s="12" t="s">
        <v>17</v>
      </c>
      <c r="D25" s="73"/>
      <c r="E25" s="12" t="s">
        <v>17</v>
      </c>
      <c r="F25" s="27"/>
      <c r="G25" s="13"/>
    </row>
    <row r="26" spans="1:7" x14ac:dyDescent="0.25">
      <c r="A26" s="26"/>
      <c r="B26" s="34"/>
      <c r="C26" s="12" t="s">
        <v>18</v>
      </c>
      <c r="D26" s="27"/>
      <c r="E26" s="12" t="s">
        <v>19</v>
      </c>
      <c r="F26" s="27"/>
      <c r="G26" s="13"/>
    </row>
    <row r="27" spans="1:7" x14ac:dyDescent="0.25">
      <c r="A27" s="26"/>
      <c r="B27" s="27"/>
      <c r="C27" s="12"/>
      <c r="D27" s="27"/>
      <c r="E27" s="12"/>
      <c r="F27" s="27"/>
      <c r="G27" s="13"/>
    </row>
    <row r="28" spans="1:7" ht="97.5" customHeight="1" x14ac:dyDescent="0.25">
      <c r="A28" s="26"/>
      <c r="B28" s="27"/>
      <c r="C28" s="12"/>
      <c r="D28" s="27"/>
      <c r="E28" s="12"/>
      <c r="F28" s="27"/>
      <c r="G28" s="13"/>
    </row>
    <row r="29" spans="1:7" x14ac:dyDescent="0.25">
      <c r="A29" s="14" t="s">
        <v>43</v>
      </c>
      <c r="B29" s="16"/>
      <c r="C29" s="35">
        <v>20</v>
      </c>
      <c r="D29" s="16" t="s">
        <v>44</v>
      </c>
      <c r="E29" s="17"/>
      <c r="F29" s="64">
        <f>'umelá tráva'!G46</f>
        <v>0</v>
      </c>
      <c r="G29" s="75"/>
    </row>
    <row r="30" spans="1:7" x14ac:dyDescent="0.25">
      <c r="A30" s="14" t="s">
        <v>45</v>
      </c>
      <c r="B30" s="16"/>
      <c r="C30" s="35">
        <v>20</v>
      </c>
      <c r="D30" s="16" t="s">
        <v>44</v>
      </c>
      <c r="E30" s="17"/>
      <c r="F30" s="65">
        <f>oooooo*0.19</f>
        <v>0</v>
      </c>
      <c r="G30" s="76"/>
    </row>
    <row r="31" spans="1:7" x14ac:dyDescent="0.25">
      <c r="A31" s="14"/>
      <c r="B31" s="16"/>
      <c r="C31" s="35"/>
      <c r="D31" s="16"/>
      <c r="E31" s="17"/>
      <c r="F31" s="64"/>
      <c r="G31" s="75"/>
    </row>
    <row r="32" spans="1:7" x14ac:dyDescent="0.25">
      <c r="A32" s="14"/>
      <c r="B32" s="16"/>
      <c r="C32" s="35"/>
      <c r="D32" s="16"/>
      <c r="E32" s="17"/>
      <c r="F32" s="65"/>
      <c r="G32" s="76"/>
    </row>
    <row r="33" spans="1:8" s="39" customFormat="1" ht="19.5" customHeight="1" thickBot="1" x14ac:dyDescent="0.4">
      <c r="A33" s="36" t="s">
        <v>20</v>
      </c>
      <c r="B33" s="37"/>
      <c r="C33" s="37"/>
      <c r="D33" s="37"/>
      <c r="E33" s="38"/>
      <c r="F33" s="66">
        <f>SUM(F29:F32)</f>
        <v>0</v>
      </c>
      <c r="G33" s="77"/>
    </row>
    <row r="35" spans="1:8" x14ac:dyDescent="0.25">
      <c r="A35" s="40" t="s">
        <v>21</v>
      </c>
      <c r="B35" s="40"/>
      <c r="C35" s="40"/>
      <c r="D35" s="40"/>
      <c r="E35" s="40"/>
      <c r="F35" s="40"/>
      <c r="G35" s="40"/>
      <c r="H35" t="s">
        <v>2</v>
      </c>
    </row>
    <row r="36" spans="1:8" ht="14.25" customHeight="1" x14ac:dyDescent="0.25">
      <c r="A36" s="40"/>
      <c r="B36" s="148"/>
      <c r="C36" s="148"/>
      <c r="D36" s="148"/>
      <c r="E36" s="148"/>
      <c r="F36" s="148"/>
      <c r="G36" s="148"/>
      <c r="H36" t="s">
        <v>2</v>
      </c>
    </row>
    <row r="37" spans="1:8" ht="12.75" customHeight="1" x14ac:dyDescent="0.25">
      <c r="A37" s="41"/>
      <c r="B37" s="148"/>
      <c r="C37" s="148"/>
      <c r="D37" s="148"/>
      <c r="E37" s="148"/>
      <c r="F37" s="148"/>
      <c r="G37" s="148"/>
      <c r="H37" t="s">
        <v>2</v>
      </c>
    </row>
    <row r="38" spans="1:8" x14ac:dyDescent="0.25">
      <c r="A38" s="41"/>
      <c r="B38" s="148"/>
      <c r="C38" s="148"/>
      <c r="D38" s="148"/>
      <c r="E38" s="148"/>
      <c r="F38" s="148"/>
      <c r="G38" s="148"/>
      <c r="H38" t="s">
        <v>2</v>
      </c>
    </row>
    <row r="39" spans="1:8" x14ac:dyDescent="0.25">
      <c r="A39" s="41"/>
      <c r="B39" s="148"/>
      <c r="C39" s="148"/>
      <c r="D39" s="148"/>
      <c r="E39" s="148"/>
      <c r="F39" s="148"/>
      <c r="G39" s="148"/>
      <c r="H39" t="s">
        <v>2</v>
      </c>
    </row>
    <row r="40" spans="1:8" x14ac:dyDescent="0.25">
      <c r="A40" s="41"/>
      <c r="B40" s="148"/>
      <c r="C40" s="148"/>
      <c r="D40" s="148"/>
      <c r="E40" s="148"/>
      <c r="F40" s="148"/>
      <c r="G40" s="148"/>
      <c r="H40" t="s">
        <v>2</v>
      </c>
    </row>
    <row r="41" spans="1:8" x14ac:dyDescent="0.25">
      <c r="A41" s="41"/>
      <c r="B41" s="148"/>
      <c r="C41" s="148"/>
      <c r="D41" s="148"/>
      <c r="E41" s="148"/>
      <c r="F41" s="148"/>
      <c r="G41" s="148"/>
      <c r="H41" t="s">
        <v>2</v>
      </c>
    </row>
    <row r="42" spans="1:8" x14ac:dyDescent="0.25">
      <c r="A42" s="41"/>
      <c r="B42" s="148"/>
      <c r="C42" s="148"/>
      <c r="D42" s="148"/>
      <c r="E42" s="148"/>
      <c r="F42" s="148"/>
      <c r="G42" s="148"/>
      <c r="H42" t="s">
        <v>2</v>
      </c>
    </row>
    <row r="43" spans="1:8" x14ac:dyDescent="0.25">
      <c r="A43" s="41"/>
      <c r="B43" s="148"/>
      <c r="C43" s="148"/>
      <c r="D43" s="148"/>
      <c r="E43" s="148"/>
      <c r="F43" s="148"/>
      <c r="G43" s="148"/>
      <c r="H43" t="s">
        <v>2</v>
      </c>
    </row>
    <row r="44" spans="1:8" x14ac:dyDescent="0.25">
      <c r="A44" s="41"/>
      <c r="B44" s="148"/>
      <c r="C44" s="148"/>
      <c r="D44" s="148"/>
      <c r="E44" s="148"/>
      <c r="F44" s="148"/>
      <c r="G44" s="148"/>
      <c r="H44" t="s">
        <v>2</v>
      </c>
    </row>
    <row r="45" spans="1:8" x14ac:dyDescent="0.25">
      <c r="B45" s="140"/>
      <c r="C45" s="140"/>
      <c r="D45" s="140"/>
      <c r="E45" s="140"/>
      <c r="F45" s="140"/>
      <c r="G45" s="140"/>
    </row>
    <row r="46" spans="1:8" x14ac:dyDescent="0.25">
      <c r="B46" s="139"/>
      <c r="C46" s="139"/>
      <c r="D46" s="139"/>
      <c r="E46" s="139"/>
      <c r="F46" s="139"/>
      <c r="G46" s="139"/>
    </row>
    <row r="47" spans="1:8" x14ac:dyDescent="0.25">
      <c r="B47" s="139"/>
      <c r="C47" s="139"/>
      <c r="D47" s="139"/>
      <c r="E47" s="139"/>
      <c r="F47" s="139"/>
      <c r="G47" s="139"/>
    </row>
    <row r="48" spans="1:8" x14ac:dyDescent="0.25">
      <c r="B48" s="139"/>
      <c r="C48" s="139"/>
      <c r="D48" s="139"/>
      <c r="E48" s="139"/>
      <c r="F48" s="139"/>
      <c r="G48" s="139"/>
    </row>
    <row r="49" spans="2:7" x14ac:dyDescent="0.25">
      <c r="B49" s="139"/>
      <c r="C49" s="139"/>
      <c r="D49" s="139"/>
      <c r="E49" s="139"/>
      <c r="F49" s="139"/>
      <c r="G49" s="139"/>
    </row>
    <row r="50" spans="2:7" x14ac:dyDescent="0.25">
      <c r="B50" s="139"/>
      <c r="C50" s="139"/>
      <c r="D50" s="139"/>
      <c r="E50" s="139"/>
      <c r="F50" s="139"/>
      <c r="G50" s="139"/>
    </row>
    <row r="51" spans="2:7" x14ac:dyDescent="0.25">
      <c r="B51" s="139"/>
      <c r="C51" s="139"/>
      <c r="D51" s="139"/>
      <c r="E51" s="139"/>
      <c r="F51" s="139"/>
      <c r="G51" s="139"/>
    </row>
    <row r="52" spans="2:7" x14ac:dyDescent="0.25">
      <c r="B52" s="139"/>
      <c r="C52" s="139"/>
      <c r="D52" s="139"/>
      <c r="E52" s="139"/>
      <c r="F52" s="139"/>
      <c r="G52" s="139"/>
    </row>
    <row r="53" spans="2:7" x14ac:dyDescent="0.25">
      <c r="B53" s="139"/>
      <c r="C53" s="139"/>
      <c r="D53" s="139"/>
      <c r="E53" s="139"/>
      <c r="F53" s="139"/>
      <c r="G53" s="139"/>
    </row>
    <row r="54" spans="2:7" x14ac:dyDescent="0.25">
      <c r="B54" s="139"/>
      <c r="C54" s="139"/>
      <c r="D54" s="139"/>
      <c r="E54" s="139"/>
      <c r="F54" s="139"/>
      <c r="G54" s="139"/>
    </row>
  </sheetData>
  <mergeCells count="14">
    <mergeCell ref="B45:G45"/>
    <mergeCell ref="B46:G46"/>
    <mergeCell ref="B47:G47"/>
    <mergeCell ref="B48:G48"/>
    <mergeCell ref="C7:D7"/>
    <mergeCell ref="C8:D8"/>
    <mergeCell ref="E11:G11"/>
    <mergeCell ref="B36:G44"/>
    <mergeCell ref="B53:G53"/>
    <mergeCell ref="B54:G54"/>
    <mergeCell ref="B49:G49"/>
    <mergeCell ref="B50:G50"/>
    <mergeCell ref="B51:G51"/>
    <mergeCell ref="B52:G52"/>
  </mergeCells>
  <phoneticPr fontId="13" type="noConversion"/>
  <pageMargins left="0.75" right="0.75" top="1" bottom="1" header="0.4921259845" footer="0.4921259845"/>
  <pageSetup paperSize="9" scale="93" orientation="portrait" horizontalDpi="4294967293" verticalDpi="0" r:id="rId1"/>
  <headerFooter alignWithMargins="0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tabSelected="1" workbookViewId="0">
      <selection activeCell="F16" sqref="F16"/>
    </sheetView>
  </sheetViews>
  <sheetFormatPr defaultColWidth="9.1796875" defaultRowHeight="12.5" x14ac:dyDescent="0.25"/>
  <cols>
    <col min="1" max="1" width="4.7265625" style="95" customWidth="1"/>
    <col min="2" max="2" width="10" style="95" customWidth="1"/>
    <col min="3" max="3" width="47.1796875" style="95" customWidth="1"/>
    <col min="4" max="4" width="6" style="101" customWidth="1"/>
    <col min="5" max="5" width="9.453125" style="95" customWidth="1"/>
    <col min="6" max="6" width="8.7265625" style="95" customWidth="1"/>
    <col min="7" max="7" width="12.1796875" style="95" customWidth="1"/>
    <col min="8" max="8" width="9.1796875" style="95"/>
    <col min="9" max="9" width="9.1796875" style="127"/>
    <col min="10" max="16384" width="9.1796875" style="95"/>
  </cols>
  <sheetData>
    <row r="1" spans="1:9" s="105" customFormat="1" ht="18" x14ac:dyDescent="0.25">
      <c r="A1" s="102" t="s">
        <v>52</v>
      </c>
      <c r="B1" s="103"/>
      <c r="C1" s="103"/>
      <c r="D1" s="104"/>
      <c r="E1" s="103"/>
      <c r="F1" s="103"/>
      <c r="G1" s="103"/>
      <c r="I1" s="124"/>
    </row>
    <row r="2" spans="1:9" s="105" customFormat="1" x14ac:dyDescent="0.25">
      <c r="A2" s="106" t="s">
        <v>121</v>
      </c>
      <c r="B2" s="107"/>
      <c r="C2" s="103"/>
      <c r="D2" s="104"/>
      <c r="E2" s="103"/>
      <c r="F2" s="103"/>
      <c r="G2" s="103"/>
      <c r="I2" s="124"/>
    </row>
    <row r="3" spans="1:9" s="105" customFormat="1" x14ac:dyDescent="0.25">
      <c r="A3" s="106" t="s">
        <v>53</v>
      </c>
      <c r="B3" s="103"/>
      <c r="C3" s="103"/>
      <c r="D3" s="104"/>
      <c r="E3" s="107"/>
      <c r="F3" s="103"/>
      <c r="G3" s="103"/>
      <c r="I3" s="124"/>
    </row>
    <row r="4" spans="1:9" s="105" customFormat="1" x14ac:dyDescent="0.25">
      <c r="A4" s="106" t="s">
        <v>54</v>
      </c>
      <c r="B4" s="103"/>
      <c r="C4" s="103"/>
      <c r="D4" s="104"/>
      <c r="E4" s="107"/>
      <c r="F4" s="103"/>
      <c r="G4" s="103"/>
      <c r="I4" s="124"/>
    </row>
    <row r="5" spans="1:9" s="105" customFormat="1" x14ac:dyDescent="0.25">
      <c r="A5" s="107" t="s">
        <v>122</v>
      </c>
      <c r="B5" s="103"/>
      <c r="C5" s="103"/>
      <c r="D5" s="104"/>
      <c r="E5" s="107"/>
      <c r="F5" s="103"/>
      <c r="G5" s="103"/>
      <c r="I5" s="124"/>
    </row>
    <row r="6" spans="1:9" s="105" customFormat="1" x14ac:dyDescent="0.25">
      <c r="A6" s="107" t="s">
        <v>55</v>
      </c>
      <c r="B6" s="103"/>
      <c r="C6" s="103"/>
      <c r="D6" s="104"/>
      <c r="E6" s="107"/>
      <c r="F6" s="103"/>
      <c r="G6" s="103"/>
      <c r="I6" s="124"/>
    </row>
    <row r="7" spans="1:9" s="105" customFormat="1" ht="13" thickBot="1" x14ac:dyDescent="0.3">
      <c r="A7" s="103"/>
      <c r="B7" s="103"/>
      <c r="C7" s="103"/>
      <c r="D7" s="104"/>
      <c r="E7" s="103"/>
      <c r="F7" s="103"/>
      <c r="G7" s="103"/>
      <c r="I7" s="124"/>
    </row>
    <row r="8" spans="1:9" s="105" customFormat="1" ht="30.5" thickBot="1" x14ac:dyDescent="0.3">
      <c r="A8" s="108" t="s">
        <v>56</v>
      </c>
      <c r="B8" s="108" t="s">
        <v>57</v>
      </c>
      <c r="C8" s="108" t="s">
        <v>58</v>
      </c>
      <c r="D8" s="108" t="s">
        <v>59</v>
      </c>
      <c r="E8" s="108" t="s">
        <v>60</v>
      </c>
      <c r="F8" s="108" t="s">
        <v>61</v>
      </c>
      <c r="G8" s="108" t="s">
        <v>62</v>
      </c>
      <c r="I8" s="124"/>
    </row>
    <row r="9" spans="1:9" s="105" customFormat="1" ht="13" thickBot="1" x14ac:dyDescent="0.3">
      <c r="A9" s="108" t="s">
        <v>22</v>
      </c>
      <c r="B9" s="108" t="s">
        <v>63</v>
      </c>
      <c r="C9" s="108" t="s">
        <v>64</v>
      </c>
      <c r="D9" s="108" t="s">
        <v>65</v>
      </c>
      <c r="E9" s="108" t="s">
        <v>66</v>
      </c>
      <c r="F9" s="108">
        <v>7</v>
      </c>
      <c r="G9" s="108">
        <v>9</v>
      </c>
      <c r="I9" s="124"/>
    </row>
    <row r="10" spans="1:9" s="81" customFormat="1" ht="12.75" customHeight="1" thickBot="1" x14ac:dyDescent="0.3">
      <c r="D10" s="96"/>
      <c r="I10" s="125"/>
    </row>
    <row r="11" spans="1:9" s="86" customFormat="1" ht="27" customHeight="1" x14ac:dyDescent="0.25">
      <c r="A11" s="79">
        <v>1</v>
      </c>
      <c r="B11" s="132" t="s">
        <v>69</v>
      </c>
      <c r="C11" s="82" t="s">
        <v>70</v>
      </c>
      <c r="D11" s="97"/>
      <c r="E11" s="83"/>
      <c r="F11" s="84"/>
      <c r="G11" s="85"/>
      <c r="I11" s="126"/>
    </row>
    <row r="12" spans="1:9" s="86" customFormat="1" ht="15.75" customHeight="1" x14ac:dyDescent="0.25">
      <c r="A12" s="80">
        <v>2</v>
      </c>
      <c r="B12" s="133"/>
      <c r="C12" s="87" t="s">
        <v>67</v>
      </c>
      <c r="D12" s="98"/>
      <c r="E12" s="88"/>
      <c r="F12" s="89"/>
      <c r="G12" s="121">
        <f>SUM(G13:G24)</f>
        <v>0</v>
      </c>
      <c r="I12" s="126"/>
    </row>
    <row r="13" spans="1:9" s="86" customFormat="1" ht="15.75" customHeight="1" x14ac:dyDescent="0.25">
      <c r="A13" s="80">
        <v>3</v>
      </c>
      <c r="B13" s="134" t="s">
        <v>71</v>
      </c>
      <c r="C13" s="90" t="s">
        <v>72</v>
      </c>
      <c r="D13" s="99" t="s">
        <v>23</v>
      </c>
      <c r="E13" s="91">
        <v>7915</v>
      </c>
      <c r="F13" s="91"/>
      <c r="G13" s="92">
        <f>F13*E13</f>
        <v>0</v>
      </c>
      <c r="I13" s="126"/>
    </row>
    <row r="14" spans="1:9" s="86" customFormat="1" ht="27" customHeight="1" x14ac:dyDescent="0.25">
      <c r="A14" s="80">
        <v>4</v>
      </c>
      <c r="B14" s="134" t="s">
        <v>73</v>
      </c>
      <c r="C14" s="90" t="s">
        <v>74</v>
      </c>
      <c r="D14" s="99" t="s">
        <v>46</v>
      </c>
      <c r="E14" s="91">
        <f>E13*0.4</f>
        <v>3166</v>
      </c>
      <c r="F14" s="91"/>
      <c r="G14" s="92">
        <f t="shared" ref="G14:G40" si="0">F14*E14</f>
        <v>0</v>
      </c>
      <c r="I14" s="126"/>
    </row>
    <row r="15" spans="1:9" s="86" customFormat="1" ht="27" customHeight="1" x14ac:dyDescent="0.25">
      <c r="A15" s="80">
        <v>5</v>
      </c>
      <c r="B15" s="134" t="s">
        <v>75</v>
      </c>
      <c r="C15" s="90" t="s">
        <v>47</v>
      </c>
      <c r="D15" s="99" t="s">
        <v>46</v>
      </c>
      <c r="E15" s="91">
        <v>188</v>
      </c>
      <c r="F15" s="91"/>
      <c r="G15" s="92">
        <f t="shared" si="0"/>
        <v>0</v>
      </c>
      <c r="I15" s="126"/>
    </row>
    <row r="16" spans="1:9" s="86" customFormat="1" ht="27" customHeight="1" x14ac:dyDescent="0.25">
      <c r="A16" s="80">
        <v>6</v>
      </c>
      <c r="B16" s="134" t="s">
        <v>76</v>
      </c>
      <c r="C16" s="90" t="s">
        <v>77</v>
      </c>
      <c r="D16" s="99" t="s">
        <v>46</v>
      </c>
      <c r="E16" s="91">
        <f>E15</f>
        <v>188</v>
      </c>
      <c r="F16" s="91"/>
      <c r="G16" s="92">
        <f t="shared" si="0"/>
        <v>0</v>
      </c>
      <c r="I16" s="126"/>
    </row>
    <row r="17" spans="1:9" s="86" customFormat="1" ht="27" customHeight="1" x14ac:dyDescent="0.25">
      <c r="A17" s="80">
        <v>7</v>
      </c>
      <c r="B17" s="134" t="s">
        <v>78</v>
      </c>
      <c r="C17" s="90" t="s">
        <v>79</v>
      </c>
      <c r="D17" s="99" t="s">
        <v>46</v>
      </c>
      <c r="E17" s="91">
        <f>E14+E15</f>
        <v>3354</v>
      </c>
      <c r="F17" s="91"/>
      <c r="G17" s="92">
        <f t="shared" si="0"/>
        <v>0</v>
      </c>
      <c r="I17" s="126"/>
    </row>
    <row r="18" spans="1:9" s="86" customFormat="1" ht="39" customHeight="1" x14ac:dyDescent="0.25">
      <c r="A18" s="80">
        <v>8</v>
      </c>
      <c r="B18" s="134" t="s">
        <v>80</v>
      </c>
      <c r="C18" s="90" t="s">
        <v>81</v>
      </c>
      <c r="D18" s="99" t="s">
        <v>46</v>
      </c>
      <c r="E18" s="91">
        <f>E17*22</f>
        <v>73788</v>
      </c>
      <c r="F18" s="91"/>
      <c r="G18" s="92">
        <f t="shared" si="0"/>
        <v>0</v>
      </c>
      <c r="I18" s="126"/>
    </row>
    <row r="19" spans="1:9" s="86" customFormat="1" ht="39" customHeight="1" x14ac:dyDescent="0.25">
      <c r="A19" s="80">
        <v>9</v>
      </c>
      <c r="B19" s="134" t="s">
        <v>82</v>
      </c>
      <c r="C19" s="90" t="s">
        <v>83</v>
      </c>
      <c r="D19" s="99" t="s">
        <v>23</v>
      </c>
      <c r="E19" s="91">
        <f>E13</f>
        <v>7915</v>
      </c>
      <c r="F19" s="91"/>
      <c r="G19" s="92">
        <f t="shared" si="0"/>
        <v>0</v>
      </c>
      <c r="I19" s="126"/>
    </row>
    <row r="20" spans="1:9" s="86" customFormat="1" ht="27" customHeight="1" x14ac:dyDescent="0.25">
      <c r="A20" s="80">
        <v>10</v>
      </c>
      <c r="B20" s="134" t="s">
        <v>84</v>
      </c>
      <c r="C20" s="90" t="s">
        <v>85</v>
      </c>
      <c r="D20" s="99" t="s">
        <v>23</v>
      </c>
      <c r="E20" s="91">
        <f>E13*22</f>
        <v>174130</v>
      </c>
      <c r="F20" s="91"/>
      <c r="G20" s="92">
        <f t="shared" si="0"/>
        <v>0</v>
      </c>
      <c r="I20" s="126"/>
    </row>
    <row r="21" spans="1:9" s="86" customFormat="1" ht="31.5" customHeight="1" x14ac:dyDescent="0.25">
      <c r="A21" s="80">
        <v>11</v>
      </c>
      <c r="B21" s="135" t="s">
        <v>124</v>
      </c>
      <c r="C21" s="112" t="s">
        <v>116</v>
      </c>
      <c r="D21" s="114" t="s">
        <v>46</v>
      </c>
      <c r="E21" s="91">
        <f>E17</f>
        <v>3354</v>
      </c>
      <c r="F21" s="91"/>
      <c r="G21" s="92">
        <f t="shared" ref="G21" si="1">F21*E21</f>
        <v>0</v>
      </c>
      <c r="I21" s="126"/>
    </row>
    <row r="22" spans="1:9" s="86" customFormat="1" ht="39" customHeight="1" x14ac:dyDescent="0.25">
      <c r="A22" s="80">
        <v>12</v>
      </c>
      <c r="B22" s="134" t="s">
        <v>86</v>
      </c>
      <c r="C22" s="90" t="s">
        <v>87</v>
      </c>
      <c r="D22" s="99" t="s">
        <v>46</v>
      </c>
      <c r="E22" s="91">
        <f>E17</f>
        <v>3354</v>
      </c>
      <c r="F22" s="91"/>
      <c r="G22" s="92">
        <f t="shared" si="0"/>
        <v>0</v>
      </c>
      <c r="I22" s="126"/>
    </row>
    <row r="23" spans="1:9" s="86" customFormat="1" ht="39" customHeight="1" x14ac:dyDescent="0.25">
      <c r="A23" s="80">
        <v>13</v>
      </c>
      <c r="B23" s="134" t="s">
        <v>88</v>
      </c>
      <c r="C23" s="90" t="s">
        <v>89</v>
      </c>
      <c r="D23" s="99" t="s">
        <v>46</v>
      </c>
      <c r="E23" s="91">
        <f>E13*0.1</f>
        <v>791.5</v>
      </c>
      <c r="F23" s="91"/>
      <c r="G23" s="92">
        <f t="shared" si="0"/>
        <v>0</v>
      </c>
      <c r="I23" s="126"/>
    </row>
    <row r="24" spans="1:9" s="86" customFormat="1" ht="27" customHeight="1" x14ac:dyDescent="0.25">
      <c r="A24" s="80">
        <v>14</v>
      </c>
      <c r="B24" s="134" t="s">
        <v>90</v>
      </c>
      <c r="C24" s="90" t="s">
        <v>68</v>
      </c>
      <c r="D24" s="99" t="s">
        <v>23</v>
      </c>
      <c r="E24" s="91">
        <v>7915</v>
      </c>
      <c r="F24" s="91"/>
      <c r="G24" s="92">
        <f t="shared" si="0"/>
        <v>0</v>
      </c>
      <c r="I24" s="126"/>
    </row>
    <row r="25" spans="1:9" s="86" customFormat="1" ht="21" customHeight="1" x14ac:dyDescent="0.25">
      <c r="A25" s="80">
        <v>15</v>
      </c>
      <c r="B25" s="133"/>
      <c r="C25" s="87" t="s">
        <v>107</v>
      </c>
      <c r="D25" s="98"/>
      <c r="E25" s="88"/>
      <c r="F25" s="89"/>
      <c r="G25" s="122">
        <f>SUM(G26:G28)</f>
        <v>0</v>
      </c>
      <c r="I25" s="126"/>
    </row>
    <row r="26" spans="1:9" s="86" customFormat="1" ht="27" customHeight="1" x14ac:dyDescent="0.25">
      <c r="A26" s="80">
        <v>16</v>
      </c>
      <c r="B26" s="134" t="s">
        <v>91</v>
      </c>
      <c r="C26" s="90" t="s">
        <v>92</v>
      </c>
      <c r="D26" s="99" t="s">
        <v>46</v>
      </c>
      <c r="E26" s="91">
        <f>E15</f>
        <v>188</v>
      </c>
      <c r="F26" s="91"/>
      <c r="G26" s="92">
        <f t="shared" si="0"/>
        <v>0</v>
      </c>
      <c r="I26" s="126"/>
    </row>
    <row r="27" spans="1:9" s="86" customFormat="1" ht="27" customHeight="1" x14ac:dyDescent="0.25">
      <c r="A27" s="80">
        <v>17</v>
      </c>
      <c r="B27" s="134" t="s">
        <v>93</v>
      </c>
      <c r="C27" s="90" t="s">
        <v>94</v>
      </c>
      <c r="D27" s="99" t="s">
        <v>23</v>
      </c>
      <c r="E27" s="91">
        <f>E26*2*1.1</f>
        <v>413.6</v>
      </c>
      <c r="F27" s="93"/>
      <c r="G27" s="92">
        <f t="shared" si="0"/>
        <v>0</v>
      </c>
      <c r="I27" s="126"/>
    </row>
    <row r="28" spans="1:9" s="86" customFormat="1" ht="27" customHeight="1" x14ac:dyDescent="0.25">
      <c r="A28" s="80">
        <v>18</v>
      </c>
      <c r="B28" s="134" t="s">
        <v>95</v>
      </c>
      <c r="C28" s="94" t="s">
        <v>101</v>
      </c>
      <c r="D28" s="99" t="s">
        <v>23</v>
      </c>
      <c r="E28" s="91">
        <f>E27*1.1</f>
        <v>454.96000000000004</v>
      </c>
      <c r="F28" s="91"/>
      <c r="G28" s="92">
        <f t="shared" si="0"/>
        <v>0</v>
      </c>
      <c r="I28" s="126"/>
    </row>
    <row r="29" spans="1:9" s="86" customFormat="1" ht="21" customHeight="1" x14ac:dyDescent="0.25">
      <c r="A29" s="80">
        <v>19</v>
      </c>
      <c r="B29" s="136"/>
      <c r="C29" s="87" t="s">
        <v>108</v>
      </c>
      <c r="D29" s="98"/>
      <c r="E29" s="88"/>
      <c r="F29" s="89"/>
      <c r="G29" s="123">
        <f>SUM(G30:G34)</f>
        <v>0</v>
      </c>
      <c r="I29" s="126"/>
    </row>
    <row r="30" spans="1:9" s="86" customFormat="1" ht="39" customHeight="1" x14ac:dyDescent="0.25">
      <c r="A30" s="80">
        <v>20</v>
      </c>
      <c r="B30" s="137" t="s">
        <v>96</v>
      </c>
      <c r="C30" s="90" t="s">
        <v>97</v>
      </c>
      <c r="D30" s="99" t="s">
        <v>23</v>
      </c>
      <c r="E30" s="91">
        <v>7930</v>
      </c>
      <c r="F30" s="91"/>
      <c r="G30" s="92">
        <f t="shared" si="0"/>
        <v>0</v>
      </c>
      <c r="I30" s="126"/>
    </row>
    <row r="31" spans="1:9" s="86" customFormat="1" ht="27" customHeight="1" x14ac:dyDescent="0.25">
      <c r="A31" s="80">
        <v>21</v>
      </c>
      <c r="B31" s="137" t="s">
        <v>98</v>
      </c>
      <c r="C31" s="90" t="s">
        <v>99</v>
      </c>
      <c r="D31" s="99" t="s">
        <v>23</v>
      </c>
      <c r="E31" s="91">
        <v>7915</v>
      </c>
      <c r="F31" s="91"/>
      <c r="G31" s="92">
        <f t="shared" si="0"/>
        <v>0</v>
      </c>
      <c r="I31" s="126"/>
    </row>
    <row r="32" spans="1:9" s="86" customFormat="1" ht="25.5" customHeight="1" x14ac:dyDescent="0.25">
      <c r="A32" s="80">
        <v>22</v>
      </c>
      <c r="B32" s="137" t="s">
        <v>100</v>
      </c>
      <c r="C32" s="90" t="s">
        <v>102</v>
      </c>
      <c r="D32" s="99" t="s">
        <v>23</v>
      </c>
      <c r="E32" s="91">
        <v>7915</v>
      </c>
      <c r="F32" s="91"/>
      <c r="G32" s="92">
        <f t="shared" si="0"/>
        <v>0</v>
      </c>
      <c r="I32" s="126"/>
    </row>
    <row r="33" spans="1:9" s="86" customFormat="1" ht="25.5" customHeight="1" x14ac:dyDescent="0.25">
      <c r="A33" s="80">
        <v>23</v>
      </c>
      <c r="B33" s="137">
        <v>167101153</v>
      </c>
      <c r="C33" s="90" t="s">
        <v>103</v>
      </c>
      <c r="D33" s="99" t="s">
        <v>46</v>
      </c>
      <c r="E33" s="91">
        <f>E30*0.5</f>
        <v>3965</v>
      </c>
      <c r="F33" s="91"/>
      <c r="G33" s="92">
        <f t="shared" si="0"/>
        <v>0</v>
      </c>
      <c r="I33" s="126"/>
    </row>
    <row r="34" spans="1:9" s="86" customFormat="1" ht="25.5" customHeight="1" x14ac:dyDescent="0.25">
      <c r="A34" s="80">
        <v>24</v>
      </c>
      <c r="B34" s="137">
        <v>162301261</v>
      </c>
      <c r="C34" s="90" t="s">
        <v>104</v>
      </c>
      <c r="D34" s="99" t="s">
        <v>46</v>
      </c>
      <c r="E34" s="91">
        <f>E33</f>
        <v>3965</v>
      </c>
      <c r="F34" s="91"/>
      <c r="G34" s="92">
        <f t="shared" si="0"/>
        <v>0</v>
      </c>
      <c r="I34" s="126"/>
    </row>
    <row r="35" spans="1:9" s="86" customFormat="1" ht="21" customHeight="1" x14ac:dyDescent="0.25">
      <c r="A35" s="80">
        <v>25</v>
      </c>
      <c r="B35" s="136"/>
      <c r="C35" s="87" t="s">
        <v>109</v>
      </c>
      <c r="D35" s="98"/>
      <c r="E35" s="88"/>
      <c r="F35" s="89"/>
      <c r="G35" s="122">
        <f>SUM(G36:G43)</f>
        <v>0</v>
      </c>
      <c r="I35" s="126"/>
    </row>
    <row r="36" spans="1:9" s="86" customFormat="1" ht="57" customHeight="1" x14ac:dyDescent="0.25">
      <c r="A36" s="80">
        <v>26</v>
      </c>
      <c r="B36" s="137" t="s">
        <v>123</v>
      </c>
      <c r="C36" s="112" t="s">
        <v>115</v>
      </c>
      <c r="D36" s="109" t="s">
        <v>23</v>
      </c>
      <c r="E36" s="91">
        <v>7600</v>
      </c>
      <c r="F36" s="91"/>
      <c r="G36" s="92">
        <f t="shared" si="0"/>
        <v>0</v>
      </c>
      <c r="I36" s="126"/>
    </row>
    <row r="37" spans="1:9" s="86" customFormat="1" ht="15.75" customHeight="1" x14ac:dyDescent="0.25">
      <c r="A37" s="80">
        <v>27</v>
      </c>
      <c r="B37" s="135" t="s">
        <v>110</v>
      </c>
      <c r="C37" s="112" t="s">
        <v>49</v>
      </c>
      <c r="D37" s="113" t="s">
        <v>24</v>
      </c>
      <c r="E37" s="91">
        <v>545</v>
      </c>
      <c r="F37" s="91"/>
      <c r="G37" s="92">
        <f t="shared" si="0"/>
        <v>0</v>
      </c>
      <c r="I37" s="126"/>
    </row>
    <row r="38" spans="1:9" s="86" customFormat="1" ht="27" customHeight="1" x14ac:dyDescent="0.25">
      <c r="A38" s="80">
        <v>28</v>
      </c>
      <c r="B38" s="135" t="s">
        <v>111</v>
      </c>
      <c r="C38" s="112" t="s">
        <v>119</v>
      </c>
      <c r="D38" s="113" t="s">
        <v>25</v>
      </c>
      <c r="E38" s="91">
        <v>1</v>
      </c>
      <c r="F38" s="91"/>
      <c r="G38" s="92">
        <f t="shared" si="0"/>
        <v>0</v>
      </c>
      <c r="I38" s="126"/>
    </row>
    <row r="39" spans="1:9" s="86" customFormat="1" ht="15.75" customHeight="1" x14ac:dyDescent="0.25">
      <c r="A39" s="80">
        <v>29</v>
      </c>
      <c r="B39" s="135" t="s">
        <v>112</v>
      </c>
      <c r="C39" s="112" t="s">
        <v>50</v>
      </c>
      <c r="D39" s="114" t="s">
        <v>23</v>
      </c>
      <c r="E39" s="91">
        <v>320</v>
      </c>
      <c r="F39" s="91"/>
      <c r="G39" s="92">
        <f t="shared" si="0"/>
        <v>0</v>
      </c>
      <c r="I39" s="126"/>
    </row>
    <row r="40" spans="1:9" s="86" customFormat="1" ht="27" customHeight="1" x14ac:dyDescent="0.25">
      <c r="A40" s="80">
        <v>30</v>
      </c>
      <c r="B40" s="120" t="s">
        <v>113</v>
      </c>
      <c r="C40" s="115" t="s">
        <v>51</v>
      </c>
      <c r="D40" s="116" t="s">
        <v>23</v>
      </c>
      <c r="E40" s="120">
        <v>320</v>
      </c>
      <c r="F40" s="120"/>
      <c r="G40" s="92">
        <f t="shared" si="0"/>
        <v>0</v>
      </c>
      <c r="I40" s="126"/>
    </row>
    <row r="41" spans="1:9" s="86" customFormat="1" ht="15.75" customHeight="1" x14ac:dyDescent="0.25">
      <c r="A41" s="80">
        <v>31</v>
      </c>
      <c r="B41" s="135" t="s">
        <v>112</v>
      </c>
      <c r="C41" s="112" t="s">
        <v>117</v>
      </c>
      <c r="D41" s="114" t="s">
        <v>118</v>
      </c>
      <c r="E41" s="91">
        <v>15</v>
      </c>
      <c r="F41" s="91"/>
      <c r="G41" s="92">
        <f t="shared" ref="G41" si="2">F41*E41</f>
        <v>0</v>
      </c>
      <c r="I41" s="126"/>
    </row>
    <row r="42" spans="1:9" s="86" customFormat="1" ht="31.5" customHeight="1" x14ac:dyDescent="0.25">
      <c r="A42" s="80">
        <v>32</v>
      </c>
      <c r="B42" s="135">
        <v>998222011</v>
      </c>
      <c r="C42" s="112" t="s">
        <v>105</v>
      </c>
      <c r="D42" s="114" t="s">
        <v>48</v>
      </c>
      <c r="E42" s="91">
        <f>E30*0.5*1.85</f>
        <v>7335.25</v>
      </c>
      <c r="F42" s="91"/>
      <c r="G42" s="92">
        <f>F42*E42</f>
        <v>0</v>
      </c>
      <c r="I42" s="126"/>
    </row>
    <row r="43" spans="1:9" s="86" customFormat="1" ht="15.75" customHeight="1" thickBot="1" x14ac:dyDescent="0.3">
      <c r="A43" s="110">
        <v>33</v>
      </c>
      <c r="B43" s="138" t="s">
        <v>114</v>
      </c>
      <c r="C43" s="117" t="s">
        <v>106</v>
      </c>
      <c r="D43" s="118" t="s">
        <v>25</v>
      </c>
      <c r="E43" s="119">
        <v>1</v>
      </c>
      <c r="F43" s="119"/>
      <c r="G43" s="111">
        <f t="shared" ref="G43" si="3">F43*E43</f>
        <v>0</v>
      </c>
      <c r="I43" s="126"/>
    </row>
    <row r="44" spans="1:9" s="86" customFormat="1" ht="7.5" customHeight="1" x14ac:dyDescent="0.25">
      <c r="D44" s="100"/>
      <c r="I44" s="126"/>
    </row>
    <row r="46" spans="1:9" s="128" customFormat="1" ht="14" x14ac:dyDescent="0.3">
      <c r="C46" s="129" t="s">
        <v>26</v>
      </c>
      <c r="D46" s="130"/>
      <c r="G46" s="131">
        <f>G35+G29+G25+G12</f>
        <v>0</v>
      </c>
      <c r="I46" s="131"/>
    </row>
    <row r="49" spans="3:3" x14ac:dyDescent="0.25">
      <c r="C49" s="95" t="s">
        <v>2</v>
      </c>
    </row>
  </sheetData>
  <pageMargins left="0.37" right="0.24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KL</vt:lpstr>
      <vt:lpstr>umelá tráva</vt:lpstr>
      <vt:lpstr>KL!Oblasť_tlače</vt:lpstr>
      <vt:lpstr>oooooo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xyz</dc:creator>
  <cp:lastModifiedBy>admin</cp:lastModifiedBy>
  <cp:lastPrinted>2019-06-26T07:48:27Z</cp:lastPrinted>
  <dcterms:created xsi:type="dcterms:W3CDTF">2005-06-28T11:23:00Z</dcterms:created>
  <dcterms:modified xsi:type="dcterms:W3CDTF">2019-07-14T16:29:05Z</dcterms:modified>
</cp:coreProperties>
</file>